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<sst xmlns="http://schemas.openxmlformats.org/spreadsheetml/2006/main" count="51" uniqueCount="51">
  <si>
    <t xml:space="preserve">Финансовый план частной практики</t>
  </si>
  <si>
    <t xml:space="preserve">Заполните жёлтые ячейки: таблица посчитает цену сессии и план на год. Синие цифры — ваши допущения.</t>
  </si>
  <si>
    <t xml:space="preserve">Допущения</t>
  </si>
  <si>
    <t xml:space="preserve">Расходы практики в месяц</t>
  </si>
  <si>
    <t xml:space="preserve">Хочу получать на руки в месяц, ₽</t>
  </si>
  <si>
    <t xml:space="preserve">Аренда кабинета</t>
  </si>
  <si>
    <t xml:space="preserve">Налог, %</t>
  </si>
  <si>
    <t xml:space="preserve">Супервизия</t>
  </si>
  <si>
    <t xml:space="preserve">Сессий в неделю (комфортно)</t>
  </si>
  <si>
    <t xml:space="preserve">Личная терапия</t>
  </si>
  <si>
    <t xml:space="preserve">Рабочих недель в году</t>
  </si>
  <si>
    <t xml:space="preserve">Обучение</t>
  </si>
  <si>
    <t xml:space="preserve">Отмены и пустые окна, %</t>
  </si>
  <si>
    <t xml:space="preserve">Сервисы и связь</t>
  </si>
  <si>
    <t xml:space="preserve">Текущая цена сессии, ₽</t>
  </si>
  <si>
    <t xml:space="preserve">Реклама</t>
  </si>
  <si>
    <t xml:space="preserve">Другое</t>
  </si>
  <si>
    <t xml:space="preserve">Итого расходы</t>
  </si>
  <si>
    <t xml:space="preserve">Результат</t>
  </si>
  <si>
    <t xml:space="preserve">Сессий в месяц в среднем</t>
  </si>
  <si>
    <t xml:space="preserve">Нужно выручить в месяц, ₽</t>
  </si>
  <si>
    <t xml:space="preserve">Минимальная цена сессии, ₽</t>
  </si>
  <si>
    <t xml:space="preserve">Выручка в год при этой цене, ₽</t>
  </si>
  <si>
    <t xml:space="preserve">Выручка в год при текущей цене, ₽</t>
  </si>
  <si>
    <t xml:space="preserve">На руки в месяц при текущей цене, ₽</t>
  </si>
  <si>
    <t xml:space="preserve">Сессий в неделю, чтобы выйти на цель по текущей цене</t>
  </si>
  <si>
    <t xml:space="preserve">Лимит самозанятого 2,4 млн ₽ в год</t>
  </si>
  <si>
    <t xml:space="preserve">План на год с учётом сезонности</t>
  </si>
  <si>
    <t xml:space="preserve">Коэффициент загрузки: 1 — обычный месяц, 0,7 — на 30% меньше встреч. Поменяйте под свой опыт.</t>
  </si>
  <si>
    <t xml:space="preserve">Месяц</t>
  </si>
  <si>
    <t xml:space="preserve">Загрузка</t>
  </si>
  <si>
    <t xml:space="preserve">Сессий</t>
  </si>
  <si>
    <t xml:space="preserve">Выручка, ₽</t>
  </si>
  <si>
    <t xml:space="preserve">Налог, ₽</t>
  </si>
  <si>
    <t xml:space="preserve">Расходы, ₽</t>
  </si>
  <si>
    <t xml:space="preserve">На руки, ₽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</si>
  <si>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</si>
  <si>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</si>
  <si>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</si>
  <si>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</si>
  <si>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</si>
  <si>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</si>
  <si>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</si>
  <si>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</si>
  <si>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</si>
  <si>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</si>
  <si>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</si>
  <si>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</si>
  <si>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Итого за год</t>
  </si>
  <si>
    <t xml:space="preserve">Цена округляется вверх до 100 ₽. Сессий в месяц = сессий в неделю × недель × (1 − отмены) ÷ 12.</t>
  </si>
  <si>
    <t xml:space="preserve">Пример заполнен для наглядности: подставьте свои цифры. Шаблон от «Понятно» — www.ponyatno.live.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</si>
</sst>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;\-#,##0&quot; ₽&quot;;\–"/>
    <numFmt numFmtId="166" formatCode="0%"/>
    <numFmt numFmtId="167" formatCode="0"/>
    <numFmt numFmtId="168" formatCode="0.0"/>
    <numFmt numFmtId="169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6B707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EEEFF1"/>
      </patternFill>
    </fill>
    <fill>
      <patternFill patternType="solid">
        <fgColor rgb="FFB1FA63"/>
        <bgColor rgb="FFFFFF99"/>
      </patternFill>
    </fill>
    <fill>
      <patternFill patternType="solid">
        <fgColor rgb="FF23262C"/>
        <bgColor rgb="FF333300"/>
      </patternFill>
    </fill>
    <fill>
      <patternFill patternType="solid">
        <fgColor rgb="FFEEEFF1"/>
        <bgColor rgb="FFFFF7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F"/>
      </left>
      <right style="thin">
        <color rgb="FFD9DBDF"/>
      </right>
      <top style="thin">
        <color rgb="FFD9DBDF"/>
      </top>
      <bottom style="thin">
        <color rgb="FFD9DB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23B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EEFF1"/>
      <rgbColor rgb="FF660066"/>
      <rgbColor rgb="FFFF8080"/>
      <rgbColor rgb="FF0066CC"/>
      <rgbColor rgb="FFD9DB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1FA6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079"/>
      <rgbColor rgb="FF969696"/>
      <rgbColor rgb="FF003366"/>
      <rgbColor rgb="FF339966"/>
      <rgbColor rgb="FF003300"/>
      <rgbColor rgb="FF333300"/>
      <rgbColor rgb="FFB23B00"/>
      <rgbColor rgb="FF993366"/>
      <rgbColor rgb="FF333399"/>
      <rgbColor rgb="FF2326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D4" s="3" t="s">
        <v>3</v>
      </c>
    </row>
    <row r="5" customFormat="false" ht="15" hidden="false" customHeight="false" outlineLevel="0" collapsed="false">
      <c r="A5" s="0" t="s">
        <v>4</v>
      </c>
      <c r="B5" s="4" t="n">
        <v>150000</v>
      </c>
      <c r="D5" s="5" t="s">
        <v>5</v>
      </c>
      <c r="E5" s="6" t="n">
        <v>20000</v>
      </c>
    </row>
    <row r="6" customFormat="false" ht="15" hidden="false" customHeight="false" outlineLevel="0" collapsed="false">
      <c r="A6" s="0" t="s">
        <v>6</v>
      </c>
      <c r="B6" s="7" t="n">
        <v>0.04</v>
      </c>
      <c r="D6" s="5" t="s">
        <v>7</v>
      </c>
      <c r="E6" s="6" t="n">
        <v>10000</v>
      </c>
    </row>
    <row r="7" customFormat="false" ht="15" hidden="false" customHeight="false" outlineLevel="0" collapsed="false">
      <c r="A7" s="0" t="s">
        <v>8</v>
      </c>
      <c r="B7" s="8" t="n">
        <v>18</v>
      </c>
      <c r="D7" s="5" t="s">
        <v>9</v>
      </c>
      <c r="E7" s="6" t="n">
        <v>12000</v>
      </c>
    </row>
    <row r="8" customFormat="false" ht="15" hidden="false" customHeight="false" outlineLevel="0" collapsed="false">
      <c r="A8" s="0" t="s">
        <v>10</v>
      </c>
      <c r="B8" s="8" t="n">
        <v>46</v>
      </c>
      <c r="D8" s="5" t="s">
        <v>11</v>
      </c>
      <c r="E8" s="6" t="n">
        <v>6000</v>
      </c>
    </row>
    <row r="9" customFormat="false" ht="15" hidden="false" customHeight="false" outlineLevel="0" collapsed="false">
      <c r="A9" s="0" t="s">
        <v>12</v>
      </c>
      <c r="B9" s="7" t="n">
        <v>0.1</v>
      </c>
      <c r="D9" s="5" t="s">
        <v>13</v>
      </c>
      <c r="E9" s="6" t="n">
        <v>3000</v>
      </c>
    </row>
    <row r="10" customFormat="false" ht="15" hidden="false" customHeight="false" outlineLevel="0" collapsed="false">
      <c r="A10" s="0" t="s">
        <v>14</v>
      </c>
      <c r="B10" s="4" t="n">
        <v>3500</v>
      </c>
      <c r="D10" s="5" t="s">
        <v>15</v>
      </c>
      <c r="E10" s="6" t="n">
        <v>0</v>
      </c>
    </row>
    <row r="11" customFormat="false" ht="15" hidden="false" customHeight="false" outlineLevel="0" collapsed="false">
      <c r="D11" s="0" t="s">
        <v>16</v>
      </c>
      <c r="E11" s="6" t="n">
        <v>0</v>
      </c>
    </row>
    <row r="12" customFormat="false" ht="15" hidden="false" customHeight="false" outlineLevel="0" collapsed="false">
      <c r="D12" s="9" t="s">
        <v>17</v>
      </c>
      <c r="E12" s="10" t="n">
        <f aca="false">SUM(E5:E11)</f>
        <v>51000</v>
      </c>
    </row>
    <row r="13" customFormat="false" ht="15" hidden="false" customHeight="false" outlineLevel="0" collapsed="false">
      <c r="A13" s="3" t="s">
        <v>18</v>
      </c>
    </row>
    <row r="14" customFormat="false" ht="15" hidden="false" customHeight="false" outlineLevel="0" collapsed="false">
      <c r="A14" s="0" t="s">
        <v>19</v>
      </c>
      <c r="B14" s="11" t="n">
        <f aca="false">B7*B8*(1-B9)/12</f>
        <v>62.1</v>
      </c>
    </row>
    <row r="15" customFormat="false" ht="15" hidden="false" customHeight="false" outlineLevel="0" collapsed="false">
      <c r="A15" s="0" t="s">
        <v>20</v>
      </c>
      <c r="B15" s="12" t="n">
        <f aca="false">IF(B6&gt;=1,0,(B5+E12)/(1-B6))</f>
        <v>209375</v>
      </c>
    </row>
    <row r="16" customFormat="false" ht="15" hidden="false" customHeight="false" outlineLevel="0" collapsed="false">
      <c r="A16" s="0" t="s">
        <v>21</v>
      </c>
      <c r="B16" s="13" t="n">
        <f aca="false">IF(B14=0,0,CEILING(B15/B14,100))</f>
        <v>3400</v>
      </c>
    </row>
    <row r="17" customFormat="false" ht="15" hidden="false" customHeight="false" outlineLevel="0" collapsed="false">
      <c r="A17" s="0" t="s">
        <v>22</v>
      </c>
      <c r="B17" s="12" t="n">
        <f aca="false">B16*B14*12</f>
        <v>2533680</v>
      </c>
    </row>
    <row r="18" customFormat="false" ht="15" hidden="false" customHeight="false" outlineLevel="0" collapsed="false">
      <c r="A18" s="0" t="s">
        <v>23</v>
      </c>
      <c r="B18" s="12" t="n">
        <f aca="false">B10*B14*12</f>
        <v>2608200</v>
      </c>
    </row>
    <row r="19" customFormat="false" ht="15" hidden="false" customHeight="false" outlineLevel="0" collapsed="false">
      <c r="A19" s="0" t="s">
        <v>24</v>
      </c>
      <c r="B19" s="12" t="n">
        <f aca="false">(B18*(1-B6))/12-E12</f>
        <v>157656</v>
      </c>
    </row>
    <row r="20" customFormat="false" ht="15" hidden="false" customHeight="false" outlineLevel="0" collapsed="false">
      <c r="A20" s="0" t="s">
        <v>25</v>
      </c>
      <c r="B20" s="11" t="n">
        <f aca="false">IF(OR(B10=0,B8=0,B9&gt;=1),0,B15*12/(B10*B8*(1-B9)))</f>
        <v>17.3395445134576</v>
      </c>
    </row>
    <row r="21" customFormat="false" ht="15" hidden="false" customHeight="false" outlineLevel="0" collapsed="false">
      <c r="A21" s="0" t="s">
        <v>26</v>
      </c>
      <c r="B21" s="14" t="str">
        <f aca="false">IF(B17&gt;2400000,"превышен при новой цене","укладывается")</f>
        <v>превышен при новой цене</v>
      </c>
    </row>
    <row r="24" customFormat="false" ht="15" hidden="false" customHeight="false" outlineLevel="0" collapsed="false">
      <c r="A24" s="3" t="s">
        <v>27</v>
      </c>
    </row>
    <row r="25" customFormat="false" ht="15" hidden="false" customHeight="false" outlineLevel="0" collapsed="false">
      <c r="A25" s="2" t="s">
        <v>28</v>
      </c>
    </row>
    <row r="27" customFormat="false" ht="30" hidden="false" customHeight="true" outlineLevel="0" collapsed="false">
      <c r="A27" s="15" t="s">
        <v>29</v>
      </c>
      <c r="B27" s="15" t="s">
        <v>30</v>
      </c>
      <c r="C27" s="15" t="s">
        <v>31</v>
      </c>
      <c r="D27" s="15" t="s">
        <v>32</v>
      </c>
      <c r="E27" s="15" t="s">
        <v>33</v>
      </c>
      <c r="F27" s="15" t="s">
        <v>34</v>
      </c>
      <c r="G27" s="15" t="s">
        <v>35</v>
      </c>
    </row>
    <row r="28" customFormat="false" ht="15" hidden="false" customHeight="false" outlineLevel="0" collapsed="false">
      <c r="A28" s="14" t="s">
        <v>36</v>
      </c>
      <c r="B28" s="16" t="n">
        <v>0.8</v>
      </c>
      <c r="C28" s="14" t="n">
        <f aca="false">ROUND($B$14*B28,0)</f>
        <v>50</v>
      </c>
      <c r="D28" s="12" t="n">
        <f aca="false">C28*$B$16</f>
        <v>170000</v>
      </c>
      <c r="E28" s="12" t="n">
        <f aca="false">ROUND(D28*$B$6,0)</f>
        <v>6800</v>
      </c>
      <c r="F28" s="12" t="n">
        <f aca="false">$E$12</f>
        <v>51000</v>
      </c>
      <c r="G28" s="12" t="n">
        <f aca="false">D28-E28-F28</f>
        <v>112200</v>
      </c>
    </row>
    <row r="29" customFormat="false" ht="15" hidden="false" customHeight="false" outlineLevel="0" collapsed="false">
      <c r="A29" s="14" t="s">
        <v>37</v>
      </c>
      <c r="B29" s="16" t="n">
        <v>1</v>
      </c>
      <c r="C29" s="14" t="n">
        <f aca="false">ROUND($B$14*B29,0)</f>
        <v>62</v>
      </c>
      <c r="D29" s="12" t="n">
        <f aca="false">C29*$B$16</f>
        <v>210800</v>
      </c>
      <c r="E29" s="12" t="n">
        <f aca="false">ROUND(D29*$B$6,0)</f>
        <v>8432</v>
      </c>
      <c r="F29" s="12" t="n">
        <f aca="false">$E$12</f>
        <v>51000</v>
      </c>
      <c r="G29" s="12" t="n">
        <f aca="false">D29-E29-F29</f>
        <v>151368</v>
      </c>
    </row>
    <row r="30" customFormat="false" ht="15" hidden="false" customHeight="false" outlineLevel="0" collapsed="false">
      <c r="A30" s="14" t="s">
        <v>38</v>
      </c>
      <c r="B30" s="16" t="n">
        <v>1</v>
      </c>
      <c r="C30" s="14" t="n">
        <f aca="false">ROUND($B$14*B30,0)</f>
        <v>62</v>
      </c>
      <c r="D30" s="12" t="n">
        <f aca="false">C30*$B$16</f>
        <v>210800</v>
      </c>
      <c r="E30" s="12" t="n">
        <f aca="false">ROUND(D30*$B$6,0)</f>
        <v>8432</v>
      </c>
      <c r="F30" s="12" t="n">
        <f aca="false">$E$12</f>
        <v>51000</v>
      </c>
      <c r="G30" s="12" t="n">
        <f aca="false">D30-E30-F30</f>
        <v>151368</v>
      </c>
    </row>
    <row r="31" customFormat="false" ht="15" hidden="false" customHeight="false" outlineLevel="0" collapsed="false">
      <c r="A31" s="14" t="s">
        <v>39</v>
      </c>
      <c r="B31" s="16" t="n">
        <v>1</v>
      </c>
      <c r="C31" s="14" t="n">
        <f aca="false">ROUND($B$14*B31,0)</f>
        <v>62</v>
      </c>
      <c r="D31" s="12" t="n">
        <f aca="false">C31*$B$16</f>
        <v>210800</v>
      </c>
      <c r="E31" s="12" t="n">
        <f aca="false">ROUND(D31*$B$6,0)</f>
        <v>8432</v>
      </c>
      <c r="F31" s="12" t="n">
        <f aca="false">$E$12</f>
        <v>51000</v>
      </c>
      <c r="G31" s="12" t="n">
        <f aca="false">D31-E31-F31</f>
        <v>151368</v>
      </c>
    </row>
    <row r="32" customFormat="false" ht="15" hidden="false" customHeight="false" outlineLevel="0" collapsed="false">
      <c r="A32" s="14" t="s">
        <v>40</v>
      </c>
      <c r="B32" s="16" t="n">
        <v>0.9</v>
      </c>
      <c r="C32" s="14" t="n">
        <f aca="false">ROUND($B$14*B32,0)</f>
        <v>56</v>
      </c>
      <c r="D32" s="12" t="n">
        <f aca="false">C32*$B$16</f>
        <v>190400</v>
      </c>
      <c r="E32" s="12" t="n">
        <f aca="false">ROUND(D32*$B$6,0)</f>
        <v>7616</v>
      </c>
      <c r="F32" s="12" t="n">
        <f aca="false">$E$12</f>
        <v>51000</v>
      </c>
      <c r="G32" s="12" t="n">
        <f aca="false">D32-E32-F32</f>
        <v>131784</v>
      </c>
    </row>
    <row r="33" customFormat="false" ht="15" hidden="false" customHeight="false" outlineLevel="0" collapsed="false">
      <c r="A33" s="14" t="s">
        <v>41</v>
      </c>
      <c r="B33" s="16" t="n">
        <v>0.9</v>
      </c>
      <c r="C33" s="14" t="n">
        <f aca="false">ROUND($B$14*B33,0)</f>
        <v>56</v>
      </c>
      <c r="D33" s="12" t="n">
        <f aca="false">C33*$B$16</f>
        <v>190400</v>
      </c>
      <c r="E33" s="12" t="n">
        <f aca="false">ROUND(D33*$B$6,0)</f>
        <v>7616</v>
      </c>
      <c r="F33" s="12" t="n">
        <f aca="false">$E$12</f>
        <v>51000</v>
      </c>
      <c r="G33" s="12" t="n">
        <f aca="false">D33-E33-F33</f>
        <v>131784</v>
      </c>
    </row>
    <row r="34" customFormat="false" ht="15" hidden="false" customHeight="false" outlineLevel="0" collapsed="false">
      <c r="A34" s="14" t="s">
        <v>42</v>
      </c>
      <c r="B34" s="16" t="n">
        <v>0.8</v>
      </c>
      <c r="C34" s="14" t="n">
        <f aca="false">ROUND($B$14*B34,0)</f>
        <v>50</v>
      </c>
      <c r="D34" s="12" t="n">
        <f aca="false">C34*$B$16</f>
        <v>170000</v>
      </c>
      <c r="E34" s="12" t="n">
        <f aca="false">ROUND(D34*$B$6,0)</f>
        <v>6800</v>
      </c>
      <c r="F34" s="12" t="n">
        <f aca="false">$E$12</f>
        <v>51000</v>
      </c>
      <c r="G34" s="12" t="n">
        <f aca="false">D34-E34-F34</f>
        <v>112200</v>
      </c>
    </row>
    <row r="35" customFormat="false" ht="15" hidden="false" customHeight="false" outlineLevel="0" collapsed="false">
      <c r="A35" s="14" t="s">
        <v>43</v>
      </c>
      <c r="B35" s="16" t="n">
        <v>0.6</v>
      </c>
      <c r="C35" s="14" t="n">
        <f aca="false">ROUND($B$14*B35,0)</f>
        <v>37</v>
      </c>
      <c r="D35" s="12" t="n">
        <f aca="false">C35*$B$16</f>
        <v>125800</v>
      </c>
      <c r="E35" s="12" t="n">
        <f aca="false">ROUND(D35*$B$6,0)</f>
        <v>5032</v>
      </c>
      <c r="F35" s="12" t="n">
        <f aca="false">$E$12</f>
        <v>51000</v>
      </c>
      <c r="G35" s="12" t="n">
        <f aca="false">D35-E35-F35</f>
        <v>69768</v>
      </c>
    </row>
    <row r="36" customFormat="false" ht="15" hidden="false" customHeight="false" outlineLevel="0" collapsed="false">
      <c r="A36" s="14" t="s">
        <v>44</v>
      </c>
      <c r="B36" s="16" t="n">
        <v>1</v>
      </c>
      <c r="C36" s="14" t="n">
        <f aca="false">ROUND($B$14*B36,0)</f>
        <v>62</v>
      </c>
      <c r="D36" s="12" t="n">
        <f aca="false">C36*$B$16</f>
        <v>210800</v>
      </c>
      <c r="E36" s="12" t="n">
        <f aca="false">ROUND(D36*$B$6,0)</f>
        <v>8432</v>
      </c>
      <c r="F36" s="12" t="n">
        <f aca="false">$E$12</f>
        <v>51000</v>
      </c>
      <c r="G36" s="12" t="n">
        <f aca="false">D36-E36-F36</f>
        <v>151368</v>
      </c>
    </row>
    <row r="37" customFormat="false" ht="15" hidden="false" customHeight="false" outlineLevel="0" collapsed="false">
      <c r="A37" s="14" t="s">
        <v>45</v>
      </c>
      <c r="B37" s="16" t="n">
        <v>1</v>
      </c>
      <c r="C37" s="14" t="n">
        <f aca="false">ROUND($B$14*B37,0)</f>
        <v>62</v>
      </c>
      <c r="D37" s="12" t="n">
        <f aca="false">C37*$B$16</f>
        <v>210800</v>
      </c>
      <c r="E37" s="12" t="n">
        <f aca="false">ROUND(D37*$B$6,0)</f>
        <v>8432</v>
      </c>
      <c r="F37" s="12" t="n">
        <f aca="false">$E$12</f>
        <v>51000</v>
      </c>
      <c r="G37" s="12" t="n">
        <f aca="false">D37-E37-F37</f>
        <v>151368</v>
      </c>
    </row>
    <row r="38" customFormat="false" ht="15" hidden="false" customHeight="false" outlineLevel="0" collapsed="false">
      <c r="A38" s="14" t="s">
        <v>46</v>
      </c>
      <c r="B38" s="16" t="n">
        <v>1</v>
      </c>
      <c r="C38" s="14" t="n">
        <f aca="false">ROUND($B$14*B38,0)</f>
        <v>62</v>
      </c>
      <c r="D38" s="12" t="n">
        <f aca="false">C38*$B$16</f>
        <v>210800</v>
      </c>
      <c r="E38" s="12" t="n">
        <f aca="false">ROUND(D38*$B$6,0)</f>
        <v>8432</v>
      </c>
      <c r="F38" s="12" t="n">
        <f aca="false">$E$12</f>
        <v>51000</v>
      </c>
      <c r="G38" s="12" t="n">
        <f aca="false">D38-E38-F38</f>
        <v>151368</v>
      </c>
    </row>
    <row r="39" customFormat="false" ht="15" hidden="false" customHeight="false" outlineLevel="0" collapsed="false">
      <c r="A39" s="14" t="s">
        <v>47</v>
      </c>
      <c r="B39" s="16" t="n">
        <v>0.8</v>
      </c>
      <c r="C39" s="14" t="n">
        <f aca="false">ROUND($B$14*B39,0)</f>
        <v>50</v>
      </c>
      <c r="D39" s="12" t="n">
        <f aca="false">C39*$B$16</f>
        <v>170000</v>
      </c>
      <c r="E39" s="12" t="n">
        <f aca="false">ROUND(D39*$B$6,0)</f>
        <v>6800</v>
      </c>
      <c r="F39" s="12" t="n">
        <f aca="false">$E$12</f>
        <v>51000</v>
      </c>
      <c r="G39" s="12" t="n">
        <f aca="false">D39-E39-F39</f>
        <v>112200</v>
      </c>
    </row>
    <row r="40" customFormat="false" ht="15" hidden="false" customHeight="false" outlineLevel="0" collapsed="false">
      <c r="A40" s="17" t="s">
        <v>48</v>
      </c>
      <c r="B40" s="17"/>
      <c r="C40" s="17" t="n">
        <f aca="false">SUM(C28:C39)</f>
        <v>671</v>
      </c>
      <c r="D40" s="18" t="n">
        <f aca="false">SUM(D28:D39)</f>
        <v>2281400</v>
      </c>
      <c r="E40" s="18" t="n">
        <f aca="false">SUM(E28:E39)</f>
        <v>91256</v>
      </c>
      <c r="F40" s="18" t="n">
        <f aca="false">SUM(F28:F39)</f>
        <v>612000</v>
      </c>
      <c r="G40" s="18" t="n">
        <f aca="false">SUM(G28:G39)</f>
        <v>1578144</v>
      </c>
    </row>
    <row r="42" customFormat="false" ht="15" hidden="false" customHeight="false" outlineLevel="0" collapsed="false">
      <c r="A42" s="2" t="s">
        <v>49</v>
      </c>
    </row>
    <row r="43" customFormat="false" ht="15" hidden="false" customHeight="false" outlineLevel="0" collapsed="false">
      <c r="A43" s="2" t="s">
        <v>50</v>
      </c>
    </row>
  </sheetData>
  <conditionalFormatting sqref="G28:G39">
    <cfRule type="expression" priority="2" aboveAverage="0" equalAverage="0" bottom="0" percent="0" rank="0" text="" dxfId="0">
      <formula>G28&lt;0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2026-10-24T10:13:57Z</dcterms:created>
  <dc:creator>openpyxl</dc:creator>
  <dc:description/>
  <dc:language>en-US</dc:language>
  <cp:lastModifiedBy/>
  <dcterms:modified xsi:type="dcterms:W3CDTF">2026-10-24T10:13:57Z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